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ejourneyer/Downloads/"/>
    </mc:Choice>
  </mc:AlternateContent>
  <xr:revisionPtr revIDLastSave="0" documentId="13_ncr:1_{AC508A07-325B-644E-A29B-4DC8E46725FB}" xr6:coauthVersionLast="47" xr6:coauthVersionMax="47" xr10:uidLastSave="{00000000-0000-0000-0000-000000000000}"/>
  <bookViews>
    <workbookView xWindow="18880" yWindow="1080" windowWidth="18320" windowHeight="21580" xr2:uid="{00000000-000D-0000-FFFF-FFFF00000000}"/>
  </bookViews>
  <sheets>
    <sheet name="sheetTit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C46" i="1"/>
  <c r="D46" i="1" s="1"/>
  <c r="B46" i="1"/>
  <c r="B33" i="1"/>
  <c r="C33" i="1" s="1"/>
  <c r="G32" i="1"/>
  <c r="F32" i="1"/>
  <c r="E32" i="1"/>
  <c r="B32" i="1"/>
  <c r="D32" i="1" s="1"/>
  <c r="B31" i="1"/>
  <c r="F31" i="1" s="1"/>
  <c r="G29" i="1"/>
  <c r="F29" i="1"/>
  <c r="E29" i="1"/>
  <c r="D29" i="1"/>
  <c r="C29" i="1"/>
  <c r="B26" i="1"/>
  <c r="B21" i="1"/>
  <c r="B20" i="1"/>
  <c r="B22" i="1" s="1"/>
  <c r="B17" i="1"/>
  <c r="B29" i="1" s="1"/>
  <c r="E46" i="1" l="1"/>
  <c r="D47" i="1"/>
  <c r="D31" i="1"/>
  <c r="C26" i="1"/>
  <c r="B30" i="1"/>
  <c r="B34" i="1" s="1"/>
  <c r="B37" i="1" s="1"/>
  <c r="B38" i="1" s="1"/>
  <c r="D33" i="1"/>
  <c r="G31" i="1"/>
  <c r="E33" i="1"/>
  <c r="C47" i="1"/>
  <c r="F33" i="1"/>
  <c r="B41" i="1"/>
  <c r="B42" i="1" s="1"/>
  <c r="C32" i="1"/>
  <c r="G33" i="1"/>
  <c r="C31" i="1"/>
  <c r="E31" i="1"/>
  <c r="F46" i="1" l="1"/>
  <c r="E47" i="1"/>
  <c r="D26" i="1"/>
  <c r="C30" i="1"/>
  <c r="C34" i="1" s="1"/>
  <c r="C37" i="1" s="1"/>
  <c r="C38" i="1" s="1"/>
  <c r="C41" i="1" l="1"/>
  <c r="C42" i="1" s="1"/>
  <c r="D30" i="1"/>
  <c r="D34" i="1" s="1"/>
  <c r="D37" i="1" s="1"/>
  <c r="D38" i="1" s="1"/>
  <c r="E26" i="1"/>
  <c r="F47" i="1"/>
  <c r="G46" i="1"/>
  <c r="G47" i="1" s="1"/>
  <c r="D41" i="1" l="1"/>
  <c r="D42" i="1" s="1"/>
  <c r="E30" i="1"/>
  <c r="E34" i="1" s="1"/>
  <c r="E37" i="1" s="1"/>
  <c r="E38" i="1" s="1"/>
  <c r="F26" i="1"/>
  <c r="E41" i="1" l="1"/>
  <c r="E42" i="1" s="1"/>
  <c r="F30" i="1"/>
  <c r="F34" i="1" s="1"/>
  <c r="F37" i="1" s="1"/>
  <c r="F38" i="1" s="1"/>
  <c r="G26" i="1"/>
  <c r="F41" i="1" l="1"/>
  <c r="F42" i="1" s="1"/>
  <c r="G30" i="1"/>
  <c r="G34" i="1" s="1"/>
  <c r="G37" i="1" s="1"/>
  <c r="G38" i="1" s="1"/>
  <c r="G41" i="1" l="1"/>
  <c r="G42" i="1" s="1"/>
</calcChain>
</file>

<file path=xl/sharedStrings.xml><?xml version="1.0" encoding="utf-8"?>
<sst xmlns="http://schemas.openxmlformats.org/spreadsheetml/2006/main" count="40" uniqueCount="38">
  <si>
    <t>Purchase Price</t>
  </si>
  <si>
    <t>Rent (Mo)</t>
  </si>
  <si>
    <t>Annual Rent Growth Rate (%)</t>
  </si>
  <si>
    <t>Annual Appreciation Rate (%)</t>
  </si>
  <si>
    <t>Fees (Mo)</t>
  </si>
  <si>
    <t>Insurance (Yr)</t>
  </si>
  <si>
    <t>Property Tax (Yr)</t>
  </si>
  <si>
    <t>Management (%)</t>
  </si>
  <si>
    <t>Closing Cost Financed (%)</t>
  </si>
  <si>
    <t>Additional Closing Cost</t>
  </si>
  <si>
    <t>Closing Cost Cash</t>
  </si>
  <si>
    <t>Loan Rate (%)</t>
  </si>
  <si>
    <t>Loan Term (Yrs)</t>
  </si>
  <si>
    <t>Down (%)</t>
  </si>
  <si>
    <t>Debt Service</t>
  </si>
  <si>
    <t>Acquisition Cost</t>
  </si>
  <si>
    <t>Down Payment</t>
  </si>
  <si>
    <t>Closing Cost</t>
  </si>
  <si>
    <t>Total Acquisition Cost</t>
  </si>
  <si>
    <t>Year</t>
  </si>
  <si>
    <t>Rent</t>
  </si>
  <si>
    <t>Recurring Expenses (Mo)</t>
  </si>
  <si>
    <t>Management</t>
  </si>
  <si>
    <t>Insurance</t>
  </si>
  <si>
    <t>Property Tax</t>
  </si>
  <si>
    <t>Fees</t>
  </si>
  <si>
    <t>Total</t>
  </si>
  <si>
    <t>Return (Financed)</t>
  </si>
  <si>
    <t>Cash Flow Financed (Mo)</t>
  </si>
  <si>
    <t>ROI Financed</t>
  </si>
  <si>
    <t>Return (Cash)</t>
  </si>
  <si>
    <t>Cash Flow Cash (Mo)</t>
  </si>
  <si>
    <t>ROI Cash</t>
  </si>
  <si>
    <t>Market Value / Equity with Cash</t>
  </si>
  <si>
    <t>Equity</t>
  </si>
  <si>
    <t>MLS Number  123 Any St</t>
  </si>
  <si>
    <t>Income (Mo)</t>
  </si>
  <si>
    <t>Appreciation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</si>
</sst>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0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="110" zoomScaleNormal="110" workbookViewId="0">
      <selection activeCell="A59" sqref="A59"/>
    </sheetView>
  </sheetViews>
  <sheetFormatPr baseColWidth="10" defaultColWidth="8.83203125" defaultRowHeight="15"/>
  <cols>
    <col min="1" max="1" width="38" customWidth="1"/>
    <col min="2" max="7" width="10" customWidth="1"/>
  </cols>
  <sheetData>
    <row r="1" spans="1:7">
      <c r="A1" s="1" t="s">
        <v>35</v>
      </c>
      <c r="B1" s="2"/>
      <c r="C1" s="2"/>
      <c r="D1" s="2"/>
      <c r="E1" s="2"/>
      <c r="F1" s="2"/>
      <c r="G1" s="2"/>
    </row>
    <row r="2" spans="1:7">
      <c r="A2" s="1"/>
      <c r="B2" s="2"/>
      <c r="C2" s="2"/>
      <c r="D2" s="2"/>
      <c r="E2" s="2"/>
      <c r="F2" s="2"/>
      <c r="G2" s="2"/>
    </row>
    <row r="3" spans="1:7">
      <c r="A3" s="1" t="s">
        <v>0</v>
      </c>
      <c r="B3" s="2">
        <v>380000</v>
      </c>
      <c r="C3" s="2"/>
      <c r="D3" s="2"/>
      <c r="E3" s="2"/>
      <c r="F3" s="2"/>
      <c r="G3" s="2"/>
    </row>
    <row r="4" spans="1:7">
      <c r="A4" s="1" t="s">
        <v>1</v>
      </c>
      <c r="B4" s="2">
        <v>2095</v>
      </c>
      <c r="C4" s="2"/>
      <c r="D4" s="2"/>
      <c r="E4" s="2"/>
      <c r="F4" s="2"/>
      <c r="G4" s="2"/>
    </row>
    <row r="5" spans="1:7">
      <c r="A5" s="1" t="s">
        <v>2</v>
      </c>
      <c r="B5" s="3">
        <v>0.05</v>
      </c>
      <c r="C5" s="2"/>
      <c r="D5" s="2"/>
      <c r="E5" s="2"/>
      <c r="F5" s="2"/>
      <c r="G5" s="2"/>
    </row>
    <row r="6" spans="1:7">
      <c r="A6" s="1" t="s">
        <v>3</v>
      </c>
      <c r="B6" s="3">
        <v>7.0000000000000007E-2</v>
      </c>
      <c r="C6" s="2"/>
      <c r="D6" s="2"/>
      <c r="E6" s="2"/>
      <c r="F6" s="2"/>
      <c r="G6" s="2"/>
    </row>
    <row r="7" spans="1:7">
      <c r="A7" s="1" t="s">
        <v>4</v>
      </c>
      <c r="B7" s="2">
        <v>48</v>
      </c>
      <c r="C7" s="2"/>
      <c r="D7" s="2"/>
      <c r="E7" s="2"/>
      <c r="F7" s="2"/>
      <c r="G7" s="2"/>
    </row>
    <row r="8" spans="1:7">
      <c r="A8" s="1" t="s">
        <v>5</v>
      </c>
      <c r="B8" s="2">
        <v>800</v>
      </c>
      <c r="C8" s="2"/>
      <c r="D8" s="2"/>
      <c r="E8" s="2"/>
      <c r="F8" s="2"/>
      <c r="G8" s="2"/>
    </row>
    <row r="9" spans="1:7">
      <c r="A9" s="1" t="s">
        <v>6</v>
      </c>
      <c r="B9" s="2">
        <v>1320</v>
      </c>
      <c r="C9" s="2"/>
      <c r="D9" s="2"/>
      <c r="E9" s="2"/>
      <c r="F9" s="2"/>
      <c r="G9" s="2"/>
    </row>
    <row r="10" spans="1:7">
      <c r="A10" s="1" t="s">
        <v>7</v>
      </c>
      <c r="B10" s="3">
        <v>0.08</v>
      </c>
      <c r="C10" s="2"/>
      <c r="D10" s="2"/>
      <c r="E10" s="2"/>
      <c r="F10" s="2"/>
      <c r="G10" s="2"/>
    </row>
    <row r="11" spans="1:7">
      <c r="A11" s="1" t="s">
        <v>8</v>
      </c>
      <c r="B11" s="3">
        <v>0.03</v>
      </c>
      <c r="C11" s="2"/>
      <c r="D11" s="2"/>
      <c r="E11" s="2"/>
      <c r="F11" s="2"/>
      <c r="G11" s="2"/>
    </row>
    <row r="12" spans="1:7">
      <c r="A12" s="1" t="s">
        <v>9</v>
      </c>
      <c r="B12" s="8">
        <v>0</v>
      </c>
      <c r="C12" s="2"/>
      <c r="D12" s="2"/>
      <c r="E12" s="2"/>
      <c r="F12" s="2"/>
      <c r="G12" s="2"/>
    </row>
    <row r="13" spans="1:7">
      <c r="A13" s="1" t="s">
        <v>10</v>
      </c>
      <c r="B13" s="2">
        <v>2000</v>
      </c>
      <c r="C13" s="2"/>
      <c r="D13" s="2"/>
      <c r="E13" s="2"/>
      <c r="F13" s="2"/>
      <c r="G13" s="2"/>
    </row>
    <row r="14" spans="1:7">
      <c r="A14" s="1" t="s">
        <v>11</v>
      </c>
      <c r="B14" s="4">
        <v>6.5000000000000002E-2</v>
      </c>
      <c r="C14" s="2"/>
      <c r="D14" s="2"/>
      <c r="E14" s="2"/>
      <c r="F14" s="2"/>
      <c r="G14" s="2"/>
    </row>
    <row r="15" spans="1:7">
      <c r="A15" s="1" t="s">
        <v>12</v>
      </c>
      <c r="B15" s="2">
        <v>30</v>
      </c>
      <c r="C15" s="2"/>
      <c r="D15" s="2"/>
      <c r="E15" s="2"/>
      <c r="F15" s="2"/>
      <c r="G15" s="2"/>
    </row>
    <row r="16" spans="1:7">
      <c r="A16" s="1" t="s">
        <v>13</v>
      </c>
      <c r="B16" s="3">
        <v>0.3</v>
      </c>
      <c r="C16" s="2"/>
      <c r="D16" s="2"/>
      <c r="E16" s="2"/>
      <c r="F16" s="2"/>
      <c r="G16" s="2"/>
    </row>
    <row r="17" spans="1:7">
      <c r="A17" s="1" t="s">
        <v>14</v>
      </c>
      <c r="B17" s="2">
        <f>ROUND(-PMT(B14/12,B15*12,(1-B16)*B3),0)</f>
        <v>1681</v>
      </c>
      <c r="C17" s="2"/>
      <c r="D17" s="2"/>
      <c r="E17" s="2"/>
      <c r="F17" s="2"/>
      <c r="G17" s="2"/>
    </row>
    <row r="18" spans="1:7">
      <c r="A18" s="1"/>
      <c r="B18" s="2"/>
      <c r="C18" s="2"/>
      <c r="D18" s="2"/>
      <c r="E18" s="2"/>
      <c r="F18" s="2"/>
      <c r="G18" s="2"/>
    </row>
    <row r="19" spans="1:7">
      <c r="A19" s="1" t="s">
        <v>15</v>
      </c>
      <c r="B19" s="2"/>
      <c r="C19" s="2"/>
      <c r="D19" s="2"/>
      <c r="E19" s="2"/>
      <c r="F19" s="2"/>
      <c r="G19" s="2"/>
    </row>
    <row r="20" spans="1:7">
      <c r="A20" s="1" t="s">
        <v>16</v>
      </c>
      <c r="B20" s="2">
        <f>-ROUND(B16*B3,0)</f>
        <v>-114000</v>
      </c>
      <c r="C20" s="2"/>
      <c r="D20" s="2"/>
      <c r="E20" s="2"/>
      <c r="F20" s="2"/>
      <c r="G20" s="2"/>
    </row>
    <row r="21" spans="1:7">
      <c r="A21" s="1" t="s">
        <v>17</v>
      </c>
      <c r="B21" s="8">
        <f>-ROUND(B11*B3,0)-B12</f>
        <v>-11400</v>
      </c>
      <c r="C21" s="2"/>
      <c r="D21" s="2"/>
      <c r="E21" s="2"/>
      <c r="F21" s="2"/>
      <c r="G21" s="2"/>
    </row>
    <row r="22" spans="1:7">
      <c r="A22" s="1" t="s">
        <v>18</v>
      </c>
      <c r="B22" s="2">
        <f>B20+B21</f>
        <v>-125400</v>
      </c>
      <c r="C22" s="2"/>
      <c r="D22" s="2"/>
      <c r="E22" s="2"/>
      <c r="F22" s="2"/>
      <c r="G22" s="2"/>
    </row>
    <row r="23" spans="1:7">
      <c r="A23" s="1"/>
      <c r="B23" s="2"/>
      <c r="C23" s="2"/>
      <c r="D23" s="2"/>
      <c r="E23" s="2"/>
      <c r="F23" s="2"/>
      <c r="G23" s="2"/>
    </row>
    <row r="24" spans="1:7">
      <c r="A24" s="1" t="s">
        <v>36</v>
      </c>
      <c r="B24" s="2"/>
      <c r="C24" s="2"/>
      <c r="D24" s="2"/>
      <c r="E24" s="2"/>
      <c r="F24" s="2"/>
      <c r="G24" s="2"/>
    </row>
    <row r="25" spans="1:7">
      <c r="A25" s="1" t="s">
        <v>19</v>
      </c>
      <c r="B25" s="2"/>
      <c r="C25" s="2">
        <v>1</v>
      </c>
      <c r="D25" s="2">
        <v>2</v>
      </c>
      <c r="E25" s="2">
        <v>3</v>
      </c>
      <c r="F25" s="2">
        <v>4</v>
      </c>
      <c r="G25" s="2">
        <v>5</v>
      </c>
    </row>
    <row r="26" spans="1:7">
      <c r="A26" s="1" t="s">
        <v>20</v>
      </c>
      <c r="B26" s="5">
        <f>B4</f>
        <v>2095</v>
      </c>
      <c r="C26" s="5">
        <f>ROUND(B26*(1+B5),0)</f>
        <v>2200</v>
      </c>
      <c r="D26" s="5">
        <f>ROUND(C26*(1+B5),0)</f>
        <v>2310</v>
      </c>
      <c r="E26" s="5">
        <f>ROUND(D26*(1+B5),0)</f>
        <v>2426</v>
      </c>
      <c r="F26" s="5">
        <f>ROUND(E26*(1+B5),0)</f>
        <v>2547</v>
      </c>
      <c r="G26" s="5">
        <f>ROUND(F26*(1+B5),0)</f>
        <v>2674</v>
      </c>
    </row>
    <row r="27" spans="1:7">
      <c r="A27" s="1"/>
      <c r="B27" s="2"/>
      <c r="C27" s="2"/>
      <c r="D27" s="2"/>
      <c r="E27" s="2"/>
      <c r="F27" s="2"/>
      <c r="G27" s="2"/>
    </row>
    <row r="28" spans="1:7">
      <c r="A28" s="1" t="s">
        <v>21</v>
      </c>
      <c r="B28" s="2"/>
      <c r="C28" s="2"/>
      <c r="D28" s="2"/>
      <c r="E28" s="2"/>
      <c r="F28" s="2"/>
      <c r="G28" s="2"/>
    </row>
    <row r="29" spans="1:7">
      <c r="A29" s="1" t="s">
        <v>14</v>
      </c>
      <c r="B29" s="2">
        <f>-B17</f>
        <v>-1681</v>
      </c>
      <c r="C29" s="2">
        <f>-B17</f>
        <v>-1681</v>
      </c>
      <c r="D29" s="2">
        <f>-B17</f>
        <v>-1681</v>
      </c>
      <c r="E29" s="2">
        <f>-B17</f>
        <v>-1681</v>
      </c>
      <c r="F29" s="2">
        <f>-B17</f>
        <v>-1681</v>
      </c>
      <c r="G29" s="2">
        <f>-B17</f>
        <v>-1681</v>
      </c>
    </row>
    <row r="30" spans="1:7">
      <c r="A30" s="1" t="s">
        <v>22</v>
      </c>
      <c r="B30" s="2">
        <f>-ROUND(B26*B10,0)</f>
        <v>-168</v>
      </c>
      <c r="C30" s="2">
        <f>-ROUND(C26*B10,0)</f>
        <v>-176</v>
      </c>
      <c r="D30" s="2">
        <f>-ROUND(D26*B10,0)</f>
        <v>-185</v>
      </c>
      <c r="E30" s="2">
        <f>-ROUND(E26*B10,0)</f>
        <v>-194</v>
      </c>
      <c r="F30" s="2">
        <f>-ROUND(F26*B10,0)</f>
        <v>-204</v>
      </c>
      <c r="G30" s="2">
        <f>-ROUND(G26*B10,0)</f>
        <v>-214</v>
      </c>
    </row>
    <row r="31" spans="1:7">
      <c r="A31" s="1" t="s">
        <v>23</v>
      </c>
      <c r="B31" s="2">
        <f>-ROUND(B8/12,0)</f>
        <v>-67</v>
      </c>
      <c r="C31" s="2">
        <f>B31</f>
        <v>-67</v>
      </c>
      <c r="D31" s="2">
        <f>B31</f>
        <v>-67</v>
      </c>
      <c r="E31" s="2">
        <f>B31</f>
        <v>-67</v>
      </c>
      <c r="F31" s="2">
        <f>B31</f>
        <v>-67</v>
      </c>
      <c r="G31" s="2">
        <f>B31</f>
        <v>-67</v>
      </c>
    </row>
    <row r="32" spans="1:7">
      <c r="A32" s="1" t="s">
        <v>24</v>
      </c>
      <c r="B32" s="2">
        <f>-ROUND(B9/12,0)</f>
        <v>-110</v>
      </c>
      <c r="C32" s="2">
        <f>B32</f>
        <v>-110</v>
      </c>
      <c r="D32" s="2">
        <f>B32</f>
        <v>-110</v>
      </c>
      <c r="E32" s="2">
        <f>B32</f>
        <v>-110</v>
      </c>
      <c r="F32" s="2">
        <f>B32</f>
        <v>-110</v>
      </c>
      <c r="G32" s="2">
        <f>B32</f>
        <v>-110</v>
      </c>
    </row>
    <row r="33" spans="1:7">
      <c r="A33" s="1" t="s">
        <v>25</v>
      </c>
      <c r="B33" s="2">
        <f>-B7</f>
        <v>-48</v>
      </c>
      <c r="C33" s="2">
        <f>B33</f>
        <v>-48</v>
      </c>
      <c r="D33" s="2">
        <f>B33</f>
        <v>-48</v>
      </c>
      <c r="E33" s="2">
        <f>B33</f>
        <v>-48</v>
      </c>
      <c r="F33" s="2">
        <f>B33</f>
        <v>-48</v>
      </c>
      <c r="G33" s="2">
        <f>B33</f>
        <v>-48</v>
      </c>
    </row>
    <row r="34" spans="1:7">
      <c r="A34" s="1" t="s">
        <v>26</v>
      </c>
      <c r="B34" s="2">
        <f t="shared" ref="B34:G34" si="0">SUM(B29:B33)</f>
        <v>-2074</v>
      </c>
      <c r="C34" s="2">
        <f t="shared" si="0"/>
        <v>-2082</v>
      </c>
      <c r="D34" s="2">
        <f t="shared" si="0"/>
        <v>-2091</v>
      </c>
      <c r="E34" s="2">
        <f t="shared" si="0"/>
        <v>-2100</v>
      </c>
      <c r="F34" s="2">
        <f t="shared" si="0"/>
        <v>-2110</v>
      </c>
      <c r="G34" s="2">
        <f t="shared" si="0"/>
        <v>-2120</v>
      </c>
    </row>
    <row r="35" spans="1:7">
      <c r="A35" s="1"/>
      <c r="B35" s="2"/>
      <c r="C35" s="2"/>
      <c r="D35" s="2"/>
      <c r="E35" s="2"/>
      <c r="F35" s="2"/>
      <c r="G35" s="2"/>
    </row>
    <row r="36" spans="1:7">
      <c r="A36" s="1" t="s">
        <v>27</v>
      </c>
      <c r="B36" s="2"/>
      <c r="C36" s="2"/>
      <c r="D36" s="2"/>
      <c r="E36" s="2"/>
      <c r="F36" s="2"/>
      <c r="G36" s="2"/>
    </row>
    <row r="37" spans="1:7">
      <c r="A37" s="1" t="s">
        <v>28</v>
      </c>
      <c r="B37" s="5">
        <f t="shared" ref="B37:G37" si="1">B26+B34</f>
        <v>21</v>
      </c>
      <c r="C37" s="5">
        <f t="shared" si="1"/>
        <v>118</v>
      </c>
      <c r="D37" s="5">
        <f t="shared" si="1"/>
        <v>219</v>
      </c>
      <c r="E37" s="5">
        <f t="shared" si="1"/>
        <v>326</v>
      </c>
      <c r="F37" s="5">
        <f t="shared" si="1"/>
        <v>437</v>
      </c>
      <c r="G37" s="5">
        <f t="shared" si="1"/>
        <v>554</v>
      </c>
    </row>
    <row r="38" spans="1:7">
      <c r="A38" s="1" t="s">
        <v>29</v>
      </c>
      <c r="B38" s="6">
        <f>-(B37 * 12)/(B22 - B11 * B3)</f>
        <v>1.8421052631578947E-3</v>
      </c>
      <c r="C38" s="6">
        <f>-(C37 * 12)/(B22 - B11 * B3)</f>
        <v>1.0350877192982456E-2</v>
      </c>
      <c r="D38" s="6">
        <f>-(D37 * 12)/(B22 - B11 * B3)</f>
        <v>1.9210526315789473E-2</v>
      </c>
      <c r="E38" s="6">
        <f>-(E37 * 12)/(B22 - B11 * B3)</f>
        <v>2.8596491228070176E-2</v>
      </c>
      <c r="F38" s="6">
        <f>-(F37 * 12)/(B22 - B11 * B3)</f>
        <v>3.833333333333333E-2</v>
      </c>
      <c r="G38" s="6">
        <f>-(G37 * 12)/(B22 - B11 * B3)</f>
        <v>4.8596491228070172E-2</v>
      </c>
    </row>
    <row r="39" spans="1:7">
      <c r="A39" s="1"/>
      <c r="B39" s="2"/>
      <c r="C39" s="2"/>
      <c r="D39" s="2"/>
      <c r="E39" s="2"/>
      <c r="F39" s="2"/>
      <c r="G39" s="2"/>
    </row>
    <row r="40" spans="1:7">
      <c r="A40" s="1" t="s">
        <v>30</v>
      </c>
      <c r="B40" s="2"/>
      <c r="C40" s="2"/>
      <c r="D40" s="2"/>
      <c r="E40" s="2"/>
      <c r="F40" s="2"/>
      <c r="G40" s="2"/>
    </row>
    <row r="41" spans="1:7">
      <c r="A41" s="1" t="s">
        <v>31</v>
      </c>
      <c r="B41" s="5">
        <f>B26+B30+B31+B32+B33</f>
        <v>1702</v>
      </c>
      <c r="C41" s="5">
        <f>C26+C30+C31+B32+C33</f>
        <v>1799</v>
      </c>
      <c r="D41" s="5">
        <f>D26+D30+D31+B32+D33</f>
        <v>1900</v>
      </c>
      <c r="E41" s="5">
        <f>E26+E30+E31+B32+E33</f>
        <v>2007</v>
      </c>
      <c r="F41" s="5">
        <f>F26+F30+F31+B32+F33</f>
        <v>2118</v>
      </c>
      <c r="G41" s="5">
        <f>G26+G30+G31+B32+G33</f>
        <v>2235</v>
      </c>
    </row>
    <row r="42" spans="1:7">
      <c r="A42" s="1" t="s">
        <v>32</v>
      </c>
      <c r="B42" s="6">
        <f>(B41*12)/(B3+B13)</f>
        <v>5.3465968586387434E-2</v>
      </c>
      <c r="C42" s="6">
        <f>(C41*12)/(B3+B13)</f>
        <v>5.6513089005235599E-2</v>
      </c>
      <c r="D42" s="6">
        <f>(D41*12)/(B3+B13)</f>
        <v>5.9685863874345553E-2</v>
      </c>
      <c r="E42" s="6">
        <f>(E41*12)/(B3+B13)</f>
        <v>6.3047120418848163E-2</v>
      </c>
      <c r="F42" s="6">
        <f>(F41*12)/(B3+B13)</f>
        <v>6.6534031413612568E-2</v>
      </c>
      <c r="G42" s="6">
        <f>(G41*12)/(B3+B13)</f>
        <v>7.0209424083769637E-2</v>
      </c>
    </row>
    <row r="43" spans="1:7">
      <c r="A43" s="1"/>
      <c r="B43" s="2"/>
      <c r="C43" s="2"/>
      <c r="D43" s="2"/>
      <c r="E43" s="2"/>
      <c r="F43" s="2"/>
      <c r="G43" s="2"/>
    </row>
    <row r="44" spans="1:7">
      <c r="A44" s="1" t="s">
        <v>37</v>
      </c>
      <c r="B44" s="2"/>
      <c r="C44" s="2"/>
      <c r="D44" s="2"/>
      <c r="E44" s="2"/>
      <c r="F44" s="2"/>
      <c r="G44" s="2"/>
    </row>
    <row r="45" spans="1:7">
      <c r="A45" s="1" t="s">
        <v>19</v>
      </c>
      <c r="B45" s="2"/>
      <c r="C45" s="2">
        <v>1</v>
      </c>
      <c r="D45" s="2">
        <v>2</v>
      </c>
      <c r="E45" s="2">
        <v>3</v>
      </c>
      <c r="F45" s="2">
        <v>4</v>
      </c>
      <c r="G45" s="2">
        <v>5</v>
      </c>
    </row>
    <row r="46" spans="1:7">
      <c r="A46" s="1" t="s">
        <v>33</v>
      </c>
      <c r="B46" s="7">
        <f>B3</f>
        <v>380000</v>
      </c>
      <c r="C46" s="7">
        <f>ROUND(B46*(1+B6),0)</f>
        <v>406600</v>
      </c>
      <c r="D46" s="7">
        <f>ROUND(C46*(1+B6),0)</f>
        <v>435062</v>
      </c>
      <c r="E46" s="7">
        <f>ROUND(D46*(1+B6),0)</f>
        <v>465516</v>
      </c>
      <c r="F46" s="7">
        <f>ROUND(E46*(1+B6),0)</f>
        <v>498102</v>
      </c>
      <c r="G46" s="7">
        <f>ROUND(F46*(1+B6),0)</f>
        <v>532969</v>
      </c>
    </row>
    <row r="47" spans="1:7">
      <c r="A47" s="1" t="s">
        <v>34</v>
      </c>
      <c r="B47" s="7">
        <f>B46 -((1-B16)*B3)</f>
        <v>114000</v>
      </c>
      <c r="C47" s="7">
        <f>(C46-$B$46)+$B$47</f>
        <v>140600</v>
      </c>
      <c r="D47" s="7">
        <f>(D46-$B$46)+$B$47</f>
        <v>169062</v>
      </c>
      <c r="E47" s="7">
        <f>(E46-$B$46)+$B$47</f>
        <v>199516</v>
      </c>
      <c r="F47" s="7">
        <f>(F46-$B$46)+$B$47</f>
        <v>232102</v>
      </c>
      <c r="G47" s="7">
        <f>(G46-$B$46)+$B$47</f>
        <v>266969</v>
      </c>
    </row>
    <row r="48" spans="1:7">
      <c r="A48" s="1"/>
      <c r="B48" s="2"/>
      <c r="C48" s="2"/>
      <c r="D48" s="2"/>
      <c r="E48" s="2"/>
      <c r="F48" s="2"/>
      <c r="G48" s="2"/>
    </row>
    <row r="49" spans="1:7">
      <c r="A49" s="1"/>
      <c r="B49" s="2"/>
      <c r="C49" s="2"/>
      <c r="D49" s="2"/>
      <c r="E49" s="2"/>
      <c r="F49" s="2"/>
      <c r="G49" s="2"/>
    </row>
    <row r="50" spans="1:7">
      <c r="A50" s="1"/>
      <c r="B50" s="2"/>
      <c r="C50" s="2"/>
      <c r="D50" s="2"/>
      <c r="E50" s="2"/>
      <c r="F50" s="2"/>
      <c r="G50" s="2"/>
    </row>
    <row r="51" spans="1:7">
      <c r="A51" s="1"/>
      <c r="B51" s="2"/>
      <c r="C51" s="2"/>
      <c r="D51" s="2"/>
      <c r="E51" s="2"/>
      <c r="F51" s="2"/>
      <c r="G51" s="2"/>
    </row>
    <row r="52" spans="1:7">
      <c r="A52" s="1"/>
      <c r="B52" s="2"/>
      <c r="C52" s="2"/>
      <c r="D52" s="2"/>
      <c r="E52" s="2"/>
      <c r="F52" s="2"/>
      <c r="G52" s="2"/>
    </row>
    <row r="53" spans="1:7">
      <c r="A53" s="1"/>
      <c r="B53" s="2"/>
      <c r="C53" s="2"/>
      <c r="D53" s="2"/>
      <c r="E53" s="2"/>
      <c r="F53" s="2"/>
      <c r="G53" s="2"/>
    </row>
    <row r="54" spans="1:7">
      <c r="A54" s="1"/>
      <c r="B54" s="2"/>
      <c r="C54" s="2"/>
      <c r="D54" s="2"/>
      <c r="E54" s="2"/>
      <c r="F54" s="2"/>
      <c r="G54" s="2"/>
    </row>
    <row r="55" spans="1:7">
      <c r="A55" s="1"/>
      <c r="B55" s="2"/>
      <c r="C55" s="2"/>
      <c r="D55" s="2"/>
      <c r="E55" s="2"/>
      <c r="F55" s="2"/>
      <c r="G55" s="2"/>
    </row>
    <row r="56" spans="1:7">
      <c r="A56" s="1"/>
      <c r="B56" s="2"/>
      <c r="C56" s="2"/>
      <c r="D56" s="2"/>
      <c r="E56" s="2"/>
      <c r="F56" s="2"/>
      <c r="G56" s="2"/>
    </row>
  </sheetData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Eric Fernwood</cp:lastModifiedBy>
  <dcterms:created xsi:type="dcterms:W3CDTF">2022-08-29T15:49:05Z</dcterms:created>
  <dcterms:modified xsi:type="dcterms:W3CDTF">2025-12-08T22:08:10Z</dcterms:modified>
</cp:coreProperties>
</file>